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2021\ARTÍCULO 8, DIRECCIÓN DE CULTURA, ABRIL 2021\Fracción VI\Inciso h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AbrDom1">DATE(Año_Calendario,4,1)-WEEKDAY(DATE(Año_Calendario,4,1))+1</definedName>
    <definedName name="Año_Calendario">[1]Enero!$N$2</definedName>
    <definedName name="DíasDeTareas" localSheetId="0">[1]Abril!$L$4:$L$36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<sst xmlns="http://schemas.openxmlformats.org/spreadsheetml/2006/main" count="48" uniqueCount="30">
  <si>
    <t>ABRIL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</si>
  <si>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</si>
  <si>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</si>
  <si>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</si>
  <si>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</si>
  <si>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</si>
  <si>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</si>
  <si>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</si>
  <si>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</si>
  <si>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</si>
  <si>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 xml:space="preserve">Vacaciones </t>
  </si>
  <si>
    <t>Resolver pendientes en oficina (Casa de la Cultura)</t>
  </si>
  <si>
    <t xml:space="preserve">Resolver pendientes en oficina (Casa de la Cultura). Resolver pendientes en presidencia </t>
  </si>
  <si>
    <t>MAR</t>
  </si>
  <si>
    <t>HORARIO SEMANAL</t>
  </si>
  <si>
    <t xml:space="preserve">Resolver pendientes en oficina (Casa de la Cultura). Sede de capacitaciones a maestros de Casa de la Cultura </t>
  </si>
  <si>
    <t xml:space="preserve">Resolver pendientes en oficina (Casa de la Cultura), Resolver pendientes con el contralor </t>
  </si>
  <si>
    <t>MIÉ</t>
  </si>
  <si>
    <t>JUE</t>
  </si>
  <si>
    <t>VIE</t>
  </si>
  <si>
    <t>Día ihábil</t>
  </si>
  <si>
    <t xml:space="preserve">Resolver pendientes en oficina (Casa de la Cultura). Apoyo en la vacunación contra el COVID a los adultos mayores </t>
  </si>
  <si>
    <t xml:space="preserve">Resolver pendientes en oficina (Casa de la Cultura) </t>
  </si>
  <si>
    <t>Salida a Guadalajara a entrega de Tapas al Hospital Civil "Fray Antonio Alcalde". Resolver pendientes en oficina (Casa de la Cultura)</t>
  </si>
  <si>
    <t xml:space="preserve">Día inhábil </t>
  </si>
  <si>
    <t xml:space="preserve">Nota:  las actividades frecuentes de la Dirección de Cultura son la organización de eventos culturales, el seguimiento a los Talleres Artísticos, a la Escuela de Música, las clases de Canto, recibir y entregar oficios varios. </t>
  </si>
  <si>
    <t>SÁB.</t>
  </si>
  <si>
    <t xml:space="preserve">Apoyo en la vacunación contra el COVID a los adultos mayores </t>
  </si>
  <si>
    <t>DOM.</t>
  </si>
  <si>
    <t xml:space="preserve">Ensayo Mariachi Femenil "Ana Bertha Lepe"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</si>
</sst>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8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.5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Fill="1" applyBorder="1" applyAlignment="1">
      <alignment horizontal="center" vertical="center" textRotation="90"/>
    </xf>
    <xf numFmtId="0" fontId="0" fillId="0" borderId="2" xfId="0" applyFont="1" applyBorder="1"/>
    <xf numFmtId="0" fontId="0" fillId="0" borderId="3" xfId="0" applyFont="1" applyBorder="1"/>
    <xf numFmtId="0" fontId="2" fillId="0" borderId="4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0" fillId="0" borderId="6" xfId="0" applyFont="1" applyBorder="1"/>
    <xf numFmtId="0" fontId="1" fillId="0" borderId="7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8" xfId="0" applyFont="1" applyBorder="1"/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0" fillId="0" borderId="11" xfId="0" applyFont="1" applyBorder="1"/>
    <xf numFmtId="164" fontId="4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textRotation="90"/>
    </xf>
    <xf numFmtId="0" fontId="7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6" fillId="0" borderId="15" xfId="0" applyFont="1" applyBorder="1" applyAlignment="1">
      <alignment horizontal="right" vertical="center" textRotation="90"/>
    </xf>
    <xf numFmtId="0" fontId="7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6" fillId="0" borderId="0" xfId="0" applyFont="1" applyBorder="1" applyAlignment="1">
      <alignment horizontal="right" vertical="center" textRotation="90"/>
    </xf>
    <xf numFmtId="164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1" fillId="0" borderId="20" xfId="0" applyFont="1" applyFill="1" applyBorder="1" applyAlignment="1">
      <alignment horizontal="center" vertical="center" textRotation="90"/>
    </xf>
    <xf numFmtId="164" fontId="10" fillId="0" borderId="21" xfId="0" applyNumberFormat="1" applyFont="1" applyFill="1" applyBorder="1" applyAlignment="1">
      <alignment horizontal="left" vertical="center" wrapText="1" indent="1"/>
    </xf>
    <xf numFmtId="0" fontId="0" fillId="0" borderId="22" xfId="0" applyFont="1" applyBorder="1"/>
    <xf numFmtId="0" fontId="6" fillId="0" borderId="23" xfId="0" applyFont="1" applyBorder="1" applyAlignment="1">
      <alignment horizontal="right" vertical="center" textRotation="90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3" borderId="26" xfId="0" applyFont="1" applyFill="1" applyBorder="1" applyAlignment="1">
      <alignment horizontal="left" indent="1"/>
    </xf>
    <xf numFmtId="0" fontId="12" fillId="3" borderId="27" xfId="0" applyFont="1" applyFill="1" applyBorder="1" applyAlignment="1">
      <alignment horizontal="left" indent="1"/>
    </xf>
    <xf numFmtId="0" fontId="12" fillId="3" borderId="28" xfId="0" applyFont="1" applyFill="1" applyBorder="1" applyAlignment="1">
      <alignment horizontal="left" indent="1"/>
    </xf>
    <xf numFmtId="0" fontId="12" fillId="3" borderId="8" xfId="0" applyFont="1" applyFill="1" applyBorder="1" applyAlignment="1">
      <alignment horizontal="left" indent="1"/>
    </xf>
    <xf numFmtId="49" fontId="13" fillId="4" borderId="26" xfId="0" applyNumberFormat="1" applyFont="1" applyFill="1" applyBorder="1" applyAlignment="1">
      <alignment horizontal="left" indent="1"/>
    </xf>
    <xf numFmtId="49" fontId="13" fillId="4" borderId="27" xfId="0" applyNumberFormat="1" applyFont="1" applyFill="1" applyBorder="1" applyAlignment="1">
      <alignment horizontal="left" indent="1"/>
    </xf>
    <xf numFmtId="49" fontId="13" fillId="4" borderId="28" xfId="0" applyNumberFormat="1" applyFont="1" applyFill="1" applyBorder="1" applyAlignment="1">
      <alignment horizontal="left" indent="1"/>
    </xf>
    <xf numFmtId="49" fontId="13" fillId="4" borderId="8" xfId="0" applyNumberFormat="1" applyFont="1" applyFill="1" applyBorder="1" applyAlignment="1">
      <alignment horizontal="left" indent="1"/>
    </xf>
    <xf numFmtId="0" fontId="14" fillId="4" borderId="29" xfId="0" applyFont="1" applyFill="1" applyBorder="1" applyAlignment="1">
      <alignment horizontal="left" vertical="top" indent="1"/>
    </xf>
    <xf numFmtId="0" fontId="14" fillId="4" borderId="30" xfId="0" applyFont="1" applyFill="1" applyBorder="1" applyAlignment="1">
      <alignment horizontal="left" vertical="top" indent="1"/>
    </xf>
    <xf numFmtId="0" fontId="14" fillId="4" borderId="31" xfId="0" applyFont="1" applyFill="1" applyBorder="1" applyAlignment="1">
      <alignment horizontal="left" vertical="top" indent="1"/>
    </xf>
    <xf numFmtId="164" fontId="14" fillId="4" borderId="30" xfId="0" applyNumberFormat="1" applyFont="1" applyFill="1" applyBorder="1" applyAlignment="1">
      <alignment horizontal="left" vertical="top" indent="1"/>
    </xf>
    <xf numFmtId="164" fontId="14" fillId="4" borderId="32" xfId="0" applyNumberFormat="1" applyFont="1" applyFill="1" applyBorder="1" applyAlignment="1">
      <alignment horizontal="left" vertical="top" indent="1"/>
    </xf>
    <xf numFmtId="0" fontId="7" fillId="0" borderId="33" xfId="0" applyFont="1" applyBorder="1" applyAlignment="1">
      <alignment horizontal="right" vertical="center"/>
    </xf>
    <xf numFmtId="0" fontId="7" fillId="0" borderId="33" xfId="0" applyFont="1" applyBorder="1" applyAlignment="1">
      <alignment horizontal="center"/>
    </xf>
    <xf numFmtId="49" fontId="13" fillId="4" borderId="27" xfId="0" applyNumberFormat="1" applyFont="1" applyFill="1" applyBorder="1" applyAlignment="1">
      <alignment horizontal="left" vertical="center" indent="1"/>
    </xf>
    <xf numFmtId="49" fontId="13" fillId="4" borderId="8" xfId="0" applyNumberFormat="1" applyFont="1" applyFill="1" applyBorder="1" applyAlignment="1">
      <alignment horizontal="left" vertical="center" indent="1"/>
    </xf>
    <xf numFmtId="0" fontId="6" fillId="0" borderId="23" xfId="0" applyFont="1" applyBorder="1" applyAlignment="1">
      <alignment vertical="center" textRotation="90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6" fillId="0" borderId="15" xfId="0" applyFont="1" applyBorder="1" applyAlignment="1">
      <alignment vertical="center" textRotation="90"/>
    </xf>
    <xf numFmtId="49" fontId="13" fillId="4" borderId="34" xfId="0" applyNumberFormat="1" applyFont="1" applyFill="1" applyBorder="1" applyAlignment="1">
      <alignment horizontal="left" indent="1"/>
    </xf>
    <xf numFmtId="49" fontId="13" fillId="4" borderId="35" xfId="0" applyNumberFormat="1" applyFont="1" applyFill="1" applyBorder="1" applyAlignment="1">
      <alignment horizontal="left" indent="1"/>
    </xf>
    <xf numFmtId="49" fontId="13" fillId="4" borderId="36" xfId="0" applyNumberFormat="1" applyFont="1" applyFill="1" applyBorder="1" applyAlignment="1">
      <alignment horizontal="left" indent="1"/>
    </xf>
    <xf numFmtId="49" fontId="13" fillId="4" borderId="37" xfId="0" applyNumberFormat="1" applyFont="1" applyFill="1" applyBorder="1" applyAlignment="1">
      <alignment horizontal="left" indent="1"/>
    </xf>
    <xf numFmtId="0" fontId="15" fillId="4" borderId="30" xfId="0" applyFont="1" applyFill="1" applyBorder="1" applyAlignment="1">
      <alignment horizontal="left" vertical="top" indent="1"/>
    </xf>
    <xf numFmtId="0" fontId="15" fillId="4" borderId="32" xfId="0" applyFont="1" applyFill="1" applyBorder="1" applyAlignment="1">
      <alignment horizontal="left" vertical="top" indent="1"/>
    </xf>
    <xf numFmtId="0" fontId="14" fillId="4" borderId="32" xfId="0" applyFont="1" applyFill="1" applyBorder="1" applyAlignment="1">
      <alignment horizontal="left" vertical="top" indent="1"/>
    </xf>
    <xf numFmtId="49" fontId="16" fillId="4" borderId="38" xfId="0" applyNumberFormat="1" applyFont="1" applyFill="1" applyBorder="1" applyAlignment="1">
      <alignment horizontal="center" vertical="top" wrapText="1"/>
    </xf>
    <xf numFmtId="49" fontId="16" fillId="4" borderId="39" xfId="0" applyNumberFormat="1" applyFont="1" applyFill="1" applyBorder="1" applyAlignment="1">
      <alignment horizontal="center" vertical="top" wrapText="1"/>
    </xf>
    <xf numFmtId="49" fontId="16" fillId="4" borderId="37" xfId="0" applyNumberFormat="1" applyFont="1" applyFill="1" applyBorder="1" applyAlignment="1">
      <alignment horizontal="center" vertical="top" wrapText="1"/>
    </xf>
    <xf numFmtId="49" fontId="16" fillId="4" borderId="7" xfId="0" applyNumberFormat="1" applyFont="1" applyFill="1" applyBorder="1" applyAlignment="1">
      <alignment horizontal="center" vertical="top" wrapText="1"/>
    </xf>
    <xf numFmtId="49" fontId="16" fillId="4" borderId="0" xfId="0" applyNumberFormat="1" applyFont="1" applyFill="1" applyBorder="1" applyAlignment="1">
      <alignment horizontal="center" vertical="top" wrapText="1"/>
    </xf>
    <xf numFmtId="49" fontId="16" fillId="4" borderId="8" xfId="0" applyNumberFormat="1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right" vertical="center" textRotation="90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4" fillId="4" borderId="40" xfId="0" applyFont="1" applyFill="1" applyBorder="1" applyAlignment="1">
      <alignment horizontal="left" vertical="top" indent="1"/>
    </xf>
    <xf numFmtId="0" fontId="14" fillId="4" borderId="41" xfId="0" applyFont="1" applyFill="1" applyBorder="1" applyAlignment="1">
      <alignment horizontal="left" vertical="top" indent="1"/>
    </xf>
    <xf numFmtId="0" fontId="14" fillId="4" borderId="42" xfId="0" applyFont="1" applyFill="1" applyBorder="1" applyAlignment="1">
      <alignment horizontal="left" vertical="top" indent="1"/>
    </xf>
    <xf numFmtId="164" fontId="14" fillId="4" borderId="41" xfId="0" applyNumberFormat="1" applyFont="1" applyFill="1" applyBorder="1" applyAlignment="1">
      <alignment horizontal="left" vertical="top" indent="1"/>
    </xf>
    <xf numFmtId="164" fontId="14" fillId="4" borderId="22" xfId="0" applyNumberFormat="1" applyFont="1" applyFill="1" applyBorder="1" applyAlignment="1">
      <alignment horizontal="left" vertical="top" indent="1"/>
    </xf>
    <xf numFmtId="164" fontId="7" fillId="0" borderId="21" xfId="0" applyNumberFormat="1" applyFont="1" applyFill="1" applyBorder="1" applyAlignment="1">
      <alignment horizontal="center"/>
    </xf>
    <xf numFmtId="164" fontId="17" fillId="0" borderId="18" xfId="0" applyNumberFormat="1" applyFont="1" applyFill="1" applyBorder="1" applyAlignment="1">
      <alignment horizontal="left"/>
    </xf>
    <xf numFmtId="164" fontId="17" fillId="0" borderId="19" xfId="0" applyNumberFormat="1" applyFont="1" applyFill="1" applyBorder="1" applyAlignment="1">
      <alignment horizontal="left"/>
    </xf>
    <xf numFmtId="0" fontId="0" fillId="0" borderId="0" xfId="0" applyFont="1"/>
    <xf numFmtId="0" fontId="7" fillId="0" borderId="0" xfId="0" applyFont="1"/>
  </cellXfs>
  <cellStyles count="1">
    <cellStyle name="Normal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AGENDA%20DIARIA\2021\AGENDA%20CULTUR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2021</v>
          </cell>
        </row>
      </sheetData>
      <sheetData sheetId="1"/>
      <sheetData sheetId="2"/>
      <sheetData sheetId="3">
        <row r="4">
          <cell r="L4">
            <v>5</v>
          </cell>
        </row>
        <row r="5">
          <cell r="L5">
            <v>12</v>
          </cell>
        </row>
        <row r="6">
          <cell r="L6">
            <v>19</v>
          </cell>
        </row>
        <row r="7">
          <cell r="L7">
            <v>26</v>
          </cell>
        </row>
        <row r="10">
          <cell r="L10">
            <v>6</v>
          </cell>
        </row>
        <row r="11">
          <cell r="L11">
            <v>13</v>
          </cell>
        </row>
        <row r="12">
          <cell r="L12">
            <v>20</v>
          </cell>
        </row>
        <row r="13">
          <cell r="L13">
            <v>27</v>
          </cell>
        </row>
        <row r="16">
          <cell r="L16">
            <v>7</v>
          </cell>
        </row>
        <row r="17">
          <cell r="L17">
            <v>14</v>
          </cell>
        </row>
        <row r="18">
          <cell r="L18">
            <v>21</v>
          </cell>
        </row>
        <row r="19">
          <cell r="L19">
            <v>28</v>
          </cell>
        </row>
        <row r="22">
          <cell r="L22">
            <v>1</v>
          </cell>
        </row>
        <row r="23">
          <cell r="L23">
            <v>8</v>
          </cell>
        </row>
        <row r="24">
          <cell r="L24">
            <v>15</v>
          </cell>
        </row>
        <row r="25">
          <cell r="L25">
            <v>22</v>
          </cell>
        </row>
        <row r="26">
          <cell r="L26">
            <v>29</v>
          </cell>
        </row>
        <row r="28">
          <cell r="L28">
            <v>2</v>
          </cell>
        </row>
        <row r="29">
          <cell r="L29">
            <v>9</v>
          </cell>
        </row>
        <row r="30">
          <cell r="L30">
            <v>16</v>
          </cell>
        </row>
        <row r="31">
          <cell r="L31">
            <v>23</v>
          </cell>
        </row>
        <row r="32">
          <cell r="L32">
            <v>30</v>
          </cell>
        </row>
        <row r="34">
          <cell r="L34">
            <v>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C1" sqref="C1"/>
    </sheetView>
  </sheetViews>
  <sheetFormatPr baseColWidth="10" defaultRowHeight="15" x14ac:dyDescent="0.25"/>
  <cols>
    <col min="1" max="1" width="4.85546875" customWidth="1"/>
    <col min="2" max="3" width="4.140625" customWidth="1"/>
    <col min="4" max="7" width="3.85546875" customWidth="1"/>
    <col min="8" max="8" width="4" customWidth="1"/>
    <col min="9" max="9" width="1.7109375" customWidth="1"/>
    <col min="10" max="10" width="4.5703125" customWidth="1"/>
    <col min="11" max="11" width="6" customWidth="1"/>
    <col min="12" max="12" width="106.14062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>
        <v>2013</v>
      </c>
      <c r="L1" s="5"/>
      <c r="M1" s="6"/>
    </row>
    <row r="2" spans="1:13" x14ac:dyDescent="0.25">
      <c r="A2" s="7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/>
      <c r="J2" s="10"/>
      <c r="K2" s="11"/>
      <c r="L2" s="11"/>
      <c r="M2" s="12"/>
    </row>
    <row r="3" spans="1:13" x14ac:dyDescent="0.25">
      <c r="A3" s="7"/>
      <c r="B3" s="13">
        <f>IF(DAY(AbrDom1)=1,AbrDom1-6,AbrDom1+1)</f>
        <v>44284</v>
      </c>
      <c r="C3" s="13">
        <f>IF(DAY(AbrDom1)=1,AbrDom1-5,AbrDom1+2)</f>
        <v>44285</v>
      </c>
      <c r="D3" s="13">
        <f>IF(DAY(AbrDom1)=1,AbrDom1-4,AbrDom1+3)</f>
        <v>44286</v>
      </c>
      <c r="E3" s="13">
        <f>IF(DAY(AbrDom1)=1,AbrDom1-3,AbrDom1+4)</f>
        <v>44287</v>
      </c>
      <c r="F3" s="13">
        <f>IF(DAY(AbrDom1)=1,AbrDom1-2,AbrDom1+5)</f>
        <v>44288</v>
      </c>
      <c r="G3" s="14">
        <f>IF(DAY(AbrDom1)=1,AbrDom1-1,AbrDom1+6)</f>
        <v>44289</v>
      </c>
      <c r="H3" s="14">
        <f>IF(DAY(AbrDom1)=1,AbrDom1,AbrDom1+7)</f>
        <v>44290</v>
      </c>
      <c r="I3" s="9"/>
      <c r="J3" s="15" t="s">
        <v>9</v>
      </c>
      <c r="K3" s="16">
        <v>5</v>
      </c>
      <c r="L3" s="17" t="s">
        <v>10</v>
      </c>
      <c r="M3" s="18"/>
    </row>
    <row r="4" spans="1:13" x14ac:dyDescent="0.25">
      <c r="A4" s="7"/>
      <c r="B4" s="13">
        <f>IF(DAY(AbrDom1)=1,AbrDom1+1,AbrDom1+8)</f>
        <v>44291</v>
      </c>
      <c r="C4" s="13">
        <f>IF(DAY(AbrDom1)=1,AbrDom1+2,AbrDom1+9)</f>
        <v>44292</v>
      </c>
      <c r="D4" s="13">
        <f>IF(DAY(AbrDom1)=1,AbrDom1+3,AbrDom1+10)</f>
        <v>44293</v>
      </c>
      <c r="E4" s="13">
        <f>IF(DAY(AbrDom1)=1,AbrDom1+4,AbrDom1+11)</f>
        <v>44294</v>
      </c>
      <c r="F4" s="13">
        <f>IF(DAY(AbrDom1)=1,AbrDom1+5,AbrDom1+12)</f>
        <v>44295</v>
      </c>
      <c r="G4" s="13">
        <f>IF(DAY(AbrDom1)=1,AbrDom1+6,AbrDom1+13)</f>
        <v>44296</v>
      </c>
      <c r="H4" s="13">
        <f>IF(DAY(AbrDom1)=1,AbrDom1+7,AbrDom1+14)</f>
        <v>44297</v>
      </c>
      <c r="I4" s="9"/>
      <c r="J4" s="19"/>
      <c r="K4" s="20">
        <v>12</v>
      </c>
      <c r="L4" s="21" t="s">
        <v>11</v>
      </c>
      <c r="M4" s="22"/>
    </row>
    <row r="5" spans="1:13" x14ac:dyDescent="0.25">
      <c r="A5" s="7"/>
      <c r="B5" s="14">
        <f>IF(DAY(AbrDom1)=1,AbrDom1+8,AbrDom1+15)</f>
        <v>44298</v>
      </c>
      <c r="C5" s="14">
        <f>IF(DAY(AbrDom1)=1,AbrDom1+9,AbrDom1+16)</f>
        <v>44299</v>
      </c>
      <c r="D5" s="13">
        <f>IF(DAY(AbrDom1)=1,AbrDom1+10,AbrDom1+17)</f>
        <v>44300</v>
      </c>
      <c r="E5" s="14">
        <f>IF(DAY(AbrDom1)=1,AbrDom1+11,AbrDom1+18)</f>
        <v>44301</v>
      </c>
      <c r="F5" s="14">
        <f>IF(DAY(AbrDom1)=1,AbrDom1+12,AbrDom1+19)</f>
        <v>44302</v>
      </c>
      <c r="G5" s="14">
        <f>IF(DAY(AbrDom1)=1,AbrDom1+13,AbrDom1+20)</f>
        <v>44303</v>
      </c>
      <c r="H5" s="14">
        <f>IF(DAY(AbrDom1)=1,AbrDom1+14,AbrDom1+21)</f>
        <v>44304</v>
      </c>
      <c r="I5" s="9"/>
      <c r="J5" s="19"/>
      <c r="K5" s="20">
        <v>19</v>
      </c>
      <c r="L5" s="21" t="s">
        <v>12</v>
      </c>
      <c r="M5" s="22"/>
    </row>
    <row r="6" spans="1:13" x14ac:dyDescent="0.25">
      <c r="A6" s="7"/>
      <c r="B6" s="13">
        <f>IF(DAY(AbrDom1)=1,AbrDom1+15,AbrDom1+22)</f>
        <v>44305</v>
      </c>
      <c r="C6" s="14">
        <f>IF(DAY(AbrDom1)=1,AbrDom1+16,AbrDom1+23)</f>
        <v>44306</v>
      </c>
      <c r="D6" s="14">
        <f>IF(DAY(AbrDom1)=1,AbrDom1+17,AbrDom1+24)</f>
        <v>44307</v>
      </c>
      <c r="E6" s="13">
        <f>IF(DAY(AbrDom1)=1,AbrDom1+18,AbrDom1+25)</f>
        <v>44308</v>
      </c>
      <c r="F6" s="14">
        <f>IF(DAY(AbrDom1)=1,AbrDom1+19,AbrDom1+26)</f>
        <v>44309</v>
      </c>
      <c r="G6" s="14">
        <f>IF(DAY(AbrDom1)=1,AbrDom1+20,AbrDom1+27)</f>
        <v>44310</v>
      </c>
      <c r="H6" s="14">
        <f>IF(DAY(AbrDom1)=1,AbrDom1+21,AbrDom1+28)</f>
        <v>44311</v>
      </c>
      <c r="I6" s="9"/>
      <c r="J6" s="23"/>
      <c r="K6" s="20">
        <v>26</v>
      </c>
      <c r="L6" s="21" t="s">
        <v>11</v>
      </c>
      <c r="M6" s="22"/>
    </row>
    <row r="7" spans="1:13" x14ac:dyDescent="0.25">
      <c r="A7" s="7"/>
      <c r="B7" s="14">
        <f>IF(DAY(AbrDom1)=1,AbrDom1+22,AbrDom1+29)</f>
        <v>44312</v>
      </c>
      <c r="C7" s="13">
        <f>IF(DAY(AbrDom1)=1,AbrDom1+23,AbrDom1+30)</f>
        <v>44313</v>
      </c>
      <c r="D7" s="24">
        <f>IF(DAY(AbrDom1)=1,AbrDom1+24,AbrDom1+31)</f>
        <v>44314</v>
      </c>
      <c r="E7" s="24">
        <f>IF(DAY(AbrDom1)=1,AbrDom1+25,AbrDom1+32)</f>
        <v>44315</v>
      </c>
      <c r="F7" s="24">
        <f>IF(DAY(AbrDom1)=1,AbrDom1+26,AbrDom1+33)</f>
        <v>44316</v>
      </c>
      <c r="G7" s="24">
        <f>IF(DAY(AbrDom1)=1,AbrDom1+27,AbrDom1+34)</f>
        <v>44317</v>
      </c>
      <c r="H7" s="24">
        <f>IF(DAY(AbrDom1)=1,AbrDom1+28,AbrDom1+35)</f>
        <v>44318</v>
      </c>
      <c r="I7" s="9"/>
      <c r="J7" s="23"/>
      <c r="K7" s="20"/>
      <c r="L7" s="21"/>
      <c r="M7" s="22"/>
    </row>
    <row r="8" spans="1:13" x14ac:dyDescent="0.25">
      <c r="A8" s="7"/>
      <c r="B8" s="24">
        <f>IF(DAY(AbrDom1)=1,AbrDom1+29,AbrDom1+36)</f>
        <v>44319</v>
      </c>
      <c r="C8" s="24">
        <f>IF(DAY(AbrDom1)=1,AbrDom1+30,AbrDom1+37)</f>
        <v>44320</v>
      </c>
      <c r="D8" s="24">
        <f>IF(DAY(AbrDom1)=1,AbrDom1+31,AbrDom1+38)</f>
        <v>44321</v>
      </c>
      <c r="E8" s="24">
        <f>IF(DAY(AbrDom1)=1,AbrDom1+32,AbrDom1+39)</f>
        <v>44322</v>
      </c>
      <c r="F8" s="24">
        <f>IF(DAY(AbrDom1)=1,AbrDom1+33,AbrDom1+40)</f>
        <v>44323</v>
      </c>
      <c r="G8" s="24">
        <f>IF(DAY(AbrDom1)=1,AbrDom1+34,AbrDom1+41)</f>
        <v>44324</v>
      </c>
      <c r="H8" s="24">
        <f>IF(DAY(AbrDom1)=1,AbrDom1+35,AbrDom1+42)</f>
        <v>44325</v>
      </c>
      <c r="I8" s="9"/>
      <c r="J8" s="25"/>
      <c r="K8" s="26"/>
      <c r="L8" s="27"/>
      <c r="M8" s="28"/>
    </row>
    <row r="9" spans="1:13" x14ac:dyDescent="0.25">
      <c r="A9" s="29"/>
      <c r="B9" s="30"/>
      <c r="C9" s="30"/>
      <c r="D9" s="30"/>
      <c r="E9" s="30"/>
      <c r="F9" s="30"/>
      <c r="G9" s="30"/>
      <c r="H9" s="30"/>
      <c r="I9" s="31"/>
      <c r="J9" s="32" t="s">
        <v>13</v>
      </c>
      <c r="K9" s="16">
        <v>6</v>
      </c>
      <c r="L9" s="33" t="s">
        <v>10</v>
      </c>
      <c r="M9" s="34"/>
    </row>
    <row r="10" spans="1:13" x14ac:dyDescent="0.25">
      <c r="A10" s="35" t="s">
        <v>14</v>
      </c>
      <c r="B10" s="36"/>
      <c r="C10" s="36"/>
      <c r="D10" s="36"/>
      <c r="E10" s="36"/>
      <c r="F10" s="36"/>
      <c r="G10" s="36"/>
      <c r="H10" s="36"/>
      <c r="I10" s="37"/>
      <c r="J10" s="19"/>
      <c r="K10" s="20">
        <v>13</v>
      </c>
      <c r="L10" s="21" t="s">
        <v>15</v>
      </c>
      <c r="M10" s="22"/>
    </row>
    <row r="11" spans="1:13" x14ac:dyDescent="0.25">
      <c r="A11" s="35"/>
      <c r="B11" s="36"/>
      <c r="C11" s="36"/>
      <c r="D11" s="36"/>
      <c r="E11" s="36"/>
      <c r="F11" s="36"/>
      <c r="G11" s="36"/>
      <c r="H11" s="36"/>
      <c r="I11" s="37"/>
      <c r="J11" s="19"/>
      <c r="K11" s="20">
        <v>20</v>
      </c>
      <c r="L11" s="21" t="s">
        <v>16</v>
      </c>
      <c r="M11" s="22"/>
    </row>
    <row r="12" spans="1:13" x14ac:dyDescent="0.25">
      <c r="A12" s="38" t="s">
        <v>9</v>
      </c>
      <c r="B12" s="39" t="s">
        <v>13</v>
      </c>
      <c r="C12" s="40"/>
      <c r="D12" s="39" t="s">
        <v>17</v>
      </c>
      <c r="E12" s="40"/>
      <c r="F12" s="39" t="s">
        <v>18</v>
      </c>
      <c r="G12" s="40"/>
      <c r="H12" s="39" t="s">
        <v>19</v>
      </c>
      <c r="I12" s="41"/>
      <c r="J12" s="23"/>
      <c r="K12" s="20">
        <v>27</v>
      </c>
      <c r="L12" s="21" t="s">
        <v>11</v>
      </c>
      <c r="M12" s="22"/>
    </row>
    <row r="13" spans="1:13" x14ac:dyDescent="0.25">
      <c r="A13" s="42"/>
      <c r="B13" s="43"/>
      <c r="C13" s="44"/>
      <c r="D13" s="43"/>
      <c r="E13" s="44"/>
      <c r="F13" s="43"/>
      <c r="G13" s="44"/>
      <c r="H13" s="43"/>
      <c r="I13" s="45"/>
      <c r="J13" s="23"/>
      <c r="K13" s="20"/>
      <c r="L13" s="21"/>
      <c r="M13" s="22"/>
    </row>
    <row r="14" spans="1:13" x14ac:dyDescent="0.25">
      <c r="A14" s="46"/>
      <c r="B14" s="47"/>
      <c r="C14" s="48"/>
      <c r="D14" s="47"/>
      <c r="E14" s="48"/>
      <c r="F14" s="47"/>
      <c r="G14" s="48"/>
      <c r="H14" s="49"/>
      <c r="I14" s="50"/>
      <c r="J14" s="51"/>
      <c r="K14" s="52"/>
      <c r="L14" s="27"/>
      <c r="M14" s="28"/>
    </row>
    <row r="15" spans="1:13" x14ac:dyDescent="0.25">
      <c r="A15" s="42"/>
      <c r="B15" s="43"/>
      <c r="C15" s="44"/>
      <c r="D15" s="43"/>
      <c r="E15" s="44"/>
      <c r="F15" s="43"/>
      <c r="G15" s="44"/>
      <c r="H15" s="53"/>
      <c r="I15" s="54"/>
      <c r="J15" s="55" t="s">
        <v>17</v>
      </c>
      <c r="K15" s="16">
        <v>7</v>
      </c>
      <c r="L15" s="56" t="s">
        <v>10</v>
      </c>
      <c r="M15" s="57"/>
    </row>
    <row r="16" spans="1:13" x14ac:dyDescent="0.25">
      <c r="A16" s="46"/>
      <c r="B16" s="47"/>
      <c r="C16" s="48"/>
      <c r="D16" s="47"/>
      <c r="E16" s="48"/>
      <c r="F16" s="47"/>
      <c r="G16" s="48"/>
      <c r="H16" s="49"/>
      <c r="I16" s="50"/>
      <c r="J16" s="58"/>
      <c r="K16" s="20">
        <v>14</v>
      </c>
      <c r="L16" s="21" t="s">
        <v>15</v>
      </c>
      <c r="M16" s="22"/>
    </row>
    <row r="17" spans="1:13" x14ac:dyDescent="0.25">
      <c r="A17" s="59"/>
      <c r="B17" s="60"/>
      <c r="C17" s="61"/>
      <c r="D17" s="60"/>
      <c r="E17" s="61"/>
      <c r="F17" s="60"/>
      <c r="G17" s="61"/>
      <c r="H17" s="60"/>
      <c r="I17" s="62"/>
      <c r="J17" s="58"/>
      <c r="K17" s="20">
        <v>21</v>
      </c>
      <c r="L17" s="21" t="s">
        <v>11</v>
      </c>
      <c r="M17" s="22"/>
    </row>
    <row r="18" spans="1:13" x14ac:dyDescent="0.25">
      <c r="A18" s="46"/>
      <c r="B18" s="47"/>
      <c r="C18" s="48"/>
      <c r="D18" s="47"/>
      <c r="E18" s="48"/>
      <c r="F18" s="47"/>
      <c r="G18" s="48"/>
      <c r="H18" s="49"/>
      <c r="I18" s="50"/>
      <c r="J18" s="23"/>
      <c r="K18" s="20">
        <v>28</v>
      </c>
      <c r="L18" s="21" t="s">
        <v>11</v>
      </c>
      <c r="M18" s="22"/>
    </row>
    <row r="19" spans="1:13" x14ac:dyDescent="0.25">
      <c r="A19" s="42"/>
      <c r="B19" s="43"/>
      <c r="C19" s="44"/>
      <c r="D19" s="43"/>
      <c r="E19" s="44"/>
      <c r="F19" s="43"/>
      <c r="G19" s="44"/>
      <c r="H19" s="43"/>
      <c r="I19" s="45"/>
      <c r="J19" s="23"/>
      <c r="K19" s="20"/>
      <c r="L19" s="21"/>
      <c r="M19" s="22"/>
    </row>
    <row r="20" spans="1:13" x14ac:dyDescent="0.25">
      <c r="A20" s="46"/>
      <c r="B20" s="47"/>
      <c r="C20" s="48"/>
      <c r="D20" s="47"/>
      <c r="E20" s="48"/>
      <c r="F20" s="47"/>
      <c r="G20" s="48"/>
      <c r="H20" s="63"/>
      <c r="I20" s="64"/>
      <c r="J20" s="51"/>
      <c r="K20" s="52"/>
      <c r="L20" s="27"/>
      <c r="M20" s="28"/>
    </row>
    <row r="21" spans="1:13" x14ac:dyDescent="0.25">
      <c r="A21" s="42"/>
      <c r="B21" s="43"/>
      <c r="C21" s="44"/>
      <c r="D21" s="43"/>
      <c r="E21" s="44"/>
      <c r="F21" s="43"/>
      <c r="G21" s="44"/>
      <c r="H21" s="43"/>
      <c r="I21" s="45"/>
      <c r="J21" s="55" t="s">
        <v>18</v>
      </c>
      <c r="K21" s="16">
        <v>1</v>
      </c>
      <c r="L21" s="33" t="s">
        <v>20</v>
      </c>
      <c r="M21" s="34"/>
    </row>
    <row r="22" spans="1:13" x14ac:dyDescent="0.25">
      <c r="A22" s="46"/>
      <c r="B22" s="47"/>
      <c r="C22" s="48"/>
      <c r="D22" s="47"/>
      <c r="E22" s="48"/>
      <c r="F22" s="47"/>
      <c r="G22" s="48"/>
      <c r="H22" s="49"/>
      <c r="I22" s="50"/>
      <c r="J22" s="58"/>
      <c r="K22" s="20">
        <v>8</v>
      </c>
      <c r="L22" s="21" t="s">
        <v>21</v>
      </c>
      <c r="M22" s="22"/>
    </row>
    <row r="23" spans="1:13" x14ac:dyDescent="0.25">
      <c r="A23" s="42"/>
      <c r="B23" s="43"/>
      <c r="C23" s="44"/>
      <c r="D23" s="43"/>
      <c r="E23" s="44"/>
      <c r="F23" s="43"/>
      <c r="G23" s="44"/>
      <c r="H23" s="43"/>
      <c r="I23" s="45"/>
      <c r="J23" s="58"/>
      <c r="K23" s="20">
        <v>15</v>
      </c>
      <c r="L23" s="21" t="s">
        <v>15</v>
      </c>
      <c r="M23" s="22"/>
    </row>
    <row r="24" spans="1:13" x14ac:dyDescent="0.25">
      <c r="A24" s="46"/>
      <c r="B24" s="47"/>
      <c r="C24" s="48"/>
      <c r="D24" s="47"/>
      <c r="E24" s="48"/>
      <c r="F24" s="47"/>
      <c r="G24" s="48"/>
      <c r="H24" s="49"/>
      <c r="I24" s="50"/>
      <c r="J24" s="58"/>
      <c r="K24" s="20">
        <v>22</v>
      </c>
      <c r="L24" s="21" t="s">
        <v>22</v>
      </c>
      <c r="M24" s="22"/>
    </row>
    <row r="25" spans="1:13" x14ac:dyDescent="0.25">
      <c r="A25" s="42"/>
      <c r="B25" s="43"/>
      <c r="C25" s="44"/>
      <c r="D25" s="43"/>
      <c r="E25" s="44"/>
      <c r="F25" s="43"/>
      <c r="G25" s="44"/>
      <c r="H25" s="43"/>
      <c r="I25" s="45"/>
      <c r="J25" s="23"/>
      <c r="K25" s="20">
        <v>29</v>
      </c>
      <c r="L25" s="21" t="s">
        <v>23</v>
      </c>
      <c r="M25" s="22"/>
    </row>
    <row r="26" spans="1:13" x14ac:dyDescent="0.25">
      <c r="A26" s="46"/>
      <c r="B26" s="47"/>
      <c r="C26" s="48"/>
      <c r="D26" s="47"/>
      <c r="E26" s="48"/>
      <c r="F26" s="47"/>
      <c r="G26" s="48"/>
      <c r="H26" s="49"/>
      <c r="I26" s="50"/>
      <c r="J26" s="51"/>
      <c r="K26" s="52"/>
      <c r="L26" s="27"/>
      <c r="M26" s="28"/>
    </row>
    <row r="27" spans="1:13" x14ac:dyDescent="0.25">
      <c r="A27" s="42"/>
      <c r="B27" s="43"/>
      <c r="C27" s="44"/>
      <c r="D27" s="43"/>
      <c r="E27" s="44"/>
      <c r="F27" s="43"/>
      <c r="G27" s="44"/>
      <c r="H27" s="43"/>
      <c r="I27" s="45"/>
      <c r="J27" s="32" t="s">
        <v>19</v>
      </c>
      <c r="K27" s="16">
        <v>2</v>
      </c>
      <c r="L27" s="33" t="s">
        <v>24</v>
      </c>
      <c r="M27" s="34"/>
    </row>
    <row r="28" spans="1:13" x14ac:dyDescent="0.25">
      <c r="A28" s="46"/>
      <c r="B28" s="47"/>
      <c r="C28" s="48"/>
      <c r="D28" s="47"/>
      <c r="E28" s="48"/>
      <c r="F28" s="47"/>
      <c r="G28" s="48"/>
      <c r="H28" s="47"/>
      <c r="I28" s="65"/>
      <c r="J28" s="19"/>
      <c r="K28" s="20">
        <v>9</v>
      </c>
      <c r="L28" s="21" t="s">
        <v>21</v>
      </c>
      <c r="M28" s="22"/>
    </row>
    <row r="29" spans="1:13" x14ac:dyDescent="0.25">
      <c r="A29" s="66" t="s">
        <v>25</v>
      </c>
      <c r="B29" s="67"/>
      <c r="C29" s="67"/>
      <c r="D29" s="67"/>
      <c r="E29" s="67"/>
      <c r="F29" s="67"/>
      <c r="G29" s="67"/>
      <c r="H29" s="67"/>
      <c r="I29" s="68"/>
      <c r="J29" s="19"/>
      <c r="K29" s="20">
        <v>16</v>
      </c>
      <c r="L29" s="21" t="s">
        <v>15</v>
      </c>
      <c r="M29" s="22"/>
    </row>
    <row r="30" spans="1:13" x14ac:dyDescent="0.25">
      <c r="A30" s="69"/>
      <c r="B30" s="70"/>
      <c r="C30" s="70"/>
      <c r="D30" s="70"/>
      <c r="E30" s="70"/>
      <c r="F30" s="70"/>
      <c r="G30" s="70"/>
      <c r="H30" s="70"/>
      <c r="I30" s="71"/>
      <c r="J30" s="72"/>
      <c r="K30" s="20">
        <v>23</v>
      </c>
      <c r="L30" s="73" t="s">
        <v>11</v>
      </c>
      <c r="M30" s="74"/>
    </row>
    <row r="31" spans="1:13" x14ac:dyDescent="0.25">
      <c r="A31" s="69"/>
      <c r="B31" s="70"/>
      <c r="C31" s="70"/>
      <c r="D31" s="70"/>
      <c r="E31" s="70"/>
      <c r="F31" s="70"/>
      <c r="G31" s="70"/>
      <c r="H31" s="70"/>
      <c r="I31" s="71"/>
      <c r="J31" s="72"/>
      <c r="K31" s="20">
        <v>30</v>
      </c>
      <c r="L31" s="73" t="s">
        <v>22</v>
      </c>
      <c r="M31" s="74"/>
    </row>
    <row r="32" spans="1:13" x14ac:dyDescent="0.25">
      <c r="A32" s="69"/>
      <c r="B32" s="70"/>
      <c r="C32" s="70"/>
      <c r="D32" s="70"/>
      <c r="E32" s="70"/>
      <c r="F32" s="70"/>
      <c r="G32" s="70"/>
      <c r="H32" s="70"/>
      <c r="I32" s="71"/>
      <c r="J32" s="72"/>
      <c r="K32" s="20"/>
      <c r="L32" s="73"/>
      <c r="M32" s="74"/>
    </row>
    <row r="33" spans="1:13" x14ac:dyDescent="0.25">
      <c r="A33" s="69"/>
      <c r="B33" s="70"/>
      <c r="C33" s="70"/>
      <c r="D33" s="70"/>
      <c r="E33" s="70"/>
      <c r="F33" s="70"/>
      <c r="G33" s="70"/>
      <c r="H33" s="70"/>
      <c r="I33" s="71"/>
      <c r="J33" s="32" t="s">
        <v>26</v>
      </c>
      <c r="K33" s="20">
        <v>10</v>
      </c>
      <c r="L33" s="21" t="s">
        <v>27</v>
      </c>
      <c r="M33" s="22"/>
    </row>
    <row r="34" spans="1:13" x14ac:dyDescent="0.25">
      <c r="A34" s="69"/>
      <c r="B34" s="70"/>
      <c r="C34" s="70"/>
      <c r="D34" s="70"/>
      <c r="E34" s="70"/>
      <c r="F34" s="70"/>
      <c r="G34" s="70"/>
      <c r="H34" s="70"/>
      <c r="I34" s="71"/>
      <c r="J34" s="19"/>
      <c r="K34" s="20"/>
      <c r="L34" s="21"/>
      <c r="M34" s="22"/>
    </row>
    <row r="35" spans="1:13" ht="15.75" x14ac:dyDescent="0.25">
      <c r="A35" s="75"/>
      <c r="B35" s="76"/>
      <c r="C35" s="77"/>
      <c r="D35" s="76"/>
      <c r="E35" s="77"/>
      <c r="F35" s="76"/>
      <c r="G35" s="77"/>
      <c r="H35" s="78"/>
      <c r="I35" s="79"/>
      <c r="J35" s="19"/>
      <c r="K35" s="80"/>
      <c r="L35" s="81"/>
      <c r="M35" s="82"/>
    </row>
    <row r="36" spans="1:13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32" t="s">
        <v>28</v>
      </c>
      <c r="K36" s="84">
        <v>11</v>
      </c>
      <c r="L36" s="21" t="s">
        <v>27</v>
      </c>
      <c r="M36" s="22"/>
    </row>
    <row r="37" spans="1:13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19"/>
      <c r="K37" s="84">
        <v>25</v>
      </c>
      <c r="L37" s="83" t="s">
        <v>29</v>
      </c>
      <c r="M37" s="83"/>
    </row>
    <row r="38" spans="1:13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19"/>
      <c r="L38" s="83"/>
      <c r="M38" s="83"/>
    </row>
  </sheetData>
  <mergeCells count="113">
    <mergeCell ref="L35:M35"/>
    <mergeCell ref="J36:J38"/>
    <mergeCell ref="L36:M36"/>
    <mergeCell ref="L28:M28"/>
    <mergeCell ref="A29:I34"/>
    <mergeCell ref="L29:M29"/>
    <mergeCell ref="J33:J35"/>
    <mergeCell ref="L33:M33"/>
    <mergeCell ref="L34:M34"/>
    <mergeCell ref="B35:C35"/>
    <mergeCell ref="D35:E35"/>
    <mergeCell ref="F35:G35"/>
    <mergeCell ref="H35:I35"/>
    <mergeCell ref="B27:C27"/>
    <mergeCell ref="D27:E27"/>
    <mergeCell ref="F27:G27"/>
    <mergeCell ref="H27:I27"/>
    <mergeCell ref="J27:J29"/>
    <mergeCell ref="L27:M27"/>
    <mergeCell ref="B28:C28"/>
    <mergeCell ref="D28:E28"/>
    <mergeCell ref="F28:G28"/>
    <mergeCell ref="H28:I28"/>
    <mergeCell ref="B25:C25"/>
    <mergeCell ref="D25:E25"/>
    <mergeCell ref="F25:G25"/>
    <mergeCell ref="H25:I25"/>
    <mergeCell ref="L25:M25"/>
    <mergeCell ref="B26:C26"/>
    <mergeCell ref="D26:E26"/>
    <mergeCell ref="F26:G26"/>
    <mergeCell ref="H26:I26"/>
    <mergeCell ref="L26:M26"/>
    <mergeCell ref="B23:C23"/>
    <mergeCell ref="D23:E23"/>
    <mergeCell ref="F23:G23"/>
    <mergeCell ref="H23:I23"/>
    <mergeCell ref="L23:M23"/>
    <mergeCell ref="B24:C24"/>
    <mergeCell ref="D24:E24"/>
    <mergeCell ref="F24:G24"/>
    <mergeCell ref="H24:I24"/>
    <mergeCell ref="L24:M24"/>
    <mergeCell ref="L21:M21"/>
    <mergeCell ref="B22:C22"/>
    <mergeCell ref="D22:E22"/>
    <mergeCell ref="F22:G22"/>
    <mergeCell ref="H22:I22"/>
    <mergeCell ref="L22:M22"/>
    <mergeCell ref="B20:C20"/>
    <mergeCell ref="D20:E20"/>
    <mergeCell ref="F20:G20"/>
    <mergeCell ref="H20:I20"/>
    <mergeCell ref="L20:M20"/>
    <mergeCell ref="B21:C21"/>
    <mergeCell ref="D21:E21"/>
    <mergeCell ref="F21:G21"/>
    <mergeCell ref="H21:I21"/>
    <mergeCell ref="J21:J24"/>
    <mergeCell ref="B18:C18"/>
    <mergeCell ref="D18:E18"/>
    <mergeCell ref="F18:G18"/>
    <mergeCell ref="H18:I18"/>
    <mergeCell ref="L18:M18"/>
    <mergeCell ref="B19:C19"/>
    <mergeCell ref="D19:E19"/>
    <mergeCell ref="F19:G19"/>
    <mergeCell ref="H19:I19"/>
    <mergeCell ref="L19:M19"/>
    <mergeCell ref="L16:M16"/>
    <mergeCell ref="B17:C17"/>
    <mergeCell ref="D17:E17"/>
    <mergeCell ref="F17:G17"/>
    <mergeCell ref="H17:I17"/>
    <mergeCell ref="L17:M17"/>
    <mergeCell ref="B15:C15"/>
    <mergeCell ref="D15:E15"/>
    <mergeCell ref="F15:G15"/>
    <mergeCell ref="H15:I15"/>
    <mergeCell ref="J15:J17"/>
    <mergeCell ref="B16:C16"/>
    <mergeCell ref="D16:E16"/>
    <mergeCell ref="F16:G16"/>
    <mergeCell ref="H16:I16"/>
    <mergeCell ref="B13:C13"/>
    <mergeCell ref="D13:E13"/>
    <mergeCell ref="F13:G13"/>
    <mergeCell ref="H13:I13"/>
    <mergeCell ref="L13:M13"/>
    <mergeCell ref="B14:C14"/>
    <mergeCell ref="D14:E14"/>
    <mergeCell ref="F14:G14"/>
    <mergeCell ref="H14:I14"/>
    <mergeCell ref="L14:M14"/>
    <mergeCell ref="L9:M9"/>
    <mergeCell ref="A10:I11"/>
    <mergeCell ref="L10:M10"/>
    <mergeCell ref="L11:M11"/>
    <mergeCell ref="B12:C12"/>
    <mergeCell ref="D12:E12"/>
    <mergeCell ref="F12:G12"/>
    <mergeCell ref="H12:I12"/>
    <mergeCell ref="L12:M12"/>
    <mergeCell ref="A1:A9"/>
    <mergeCell ref="J1:L2"/>
    <mergeCell ref="J3:J5"/>
    <mergeCell ref="L3:M3"/>
    <mergeCell ref="L4:M4"/>
    <mergeCell ref="L5:M5"/>
    <mergeCell ref="L6:M6"/>
    <mergeCell ref="L7:M7"/>
    <mergeCell ref="L8:M8"/>
    <mergeCell ref="J9:J11"/>
  </mergeCells>
  <conditionalFormatting sqref="B3:G3">
    <cfRule type="expression" dxfId="9" priority="4" stopIfTrue="1">
      <formula>DAY(B3)&gt;8</formula>
    </cfRule>
  </conditionalFormatting>
  <conditionalFormatting sqref="B7:H9">
    <cfRule type="expression" dxfId="7" priority="3" stopIfTrue="1">
      <formula>AND(DAY(B7)&gt;=1,DAY(B7)&lt;=15)</formula>
    </cfRule>
  </conditionalFormatting>
  <conditionalFormatting sqref="B3:H8">
    <cfRule type="expression" dxfId="5" priority="5">
      <formula>VLOOKUP(DAY(B3),DíasDeTareas,1,FALSE)=DAY(B3)</formula>
    </cfRule>
  </conditionalFormatting>
  <conditionalFormatting sqref="A13:I28 A35:I35">
    <cfRule type="expression" dxfId="3" priority="2">
      <formula>A13&lt;&gt;""</formula>
    </cfRule>
  </conditionalFormatting>
  <conditionalFormatting sqref="A29:A32">
    <cfRule type="expression" dxfId="1" priority="1">
      <formula>A29&lt;&gt;""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2021-04-30T19:16:46Z</dcterms:created>
  <dcterms:modified xsi:type="dcterms:W3CDTF">2021-04-30T19:19:09Z</dcterms:modified>
</cp:coreProperties>
</file>